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30" yWindow="645" windowWidth="24795" windowHeight="10920"/>
  </bookViews>
  <sheets>
    <sheet name="AIR BALL LIFTER(SINGLE)" sheetId="11" r:id="rId1"/>
    <sheet name="Sheet2" sheetId="8" r:id="rId2"/>
  </sheets>
  <definedNames>
    <definedName name="_xlnm.Print_Area" localSheetId="0">'AIR BALL LIFTER(SINGLE)'!$B$2:$H$9</definedName>
  </definedNames>
  <calcPr calcId="145621"/>
</workbook>
</file>

<file path=xl/calcChain.xml><?xml version="1.0" encoding="utf-8"?>
<calcChain xmlns="http://schemas.openxmlformats.org/spreadsheetml/2006/main">
  <c r="E7" i="11" l="1"/>
  <c r="I22" i="8"/>
  <c r="M22" i="8" s="1"/>
  <c r="G7" i="11" l="1"/>
  <c r="J23" i="8" l="1"/>
  <c r="I23" i="8"/>
  <c r="J22" i="8"/>
  <c r="G32" i="8"/>
  <c r="G33" i="8"/>
  <c r="G34" i="8"/>
  <c r="G35" i="8"/>
  <c r="G36" i="8"/>
  <c r="G37" i="8"/>
  <c r="G38" i="8"/>
  <c r="G39" i="8"/>
  <c r="G40" i="8"/>
  <c r="G31" i="8"/>
  <c r="G22" i="8"/>
  <c r="G23" i="8"/>
  <c r="G24" i="8"/>
  <c r="G25" i="8"/>
  <c r="G26" i="8"/>
  <c r="G27" i="8"/>
  <c r="G28" i="8"/>
  <c r="G29" i="8"/>
  <c r="G30" i="8"/>
  <c r="G21" i="8"/>
  <c r="M23" i="8" l="1" a="1"/>
  <c r="M23" i="8" s="1"/>
  <c r="O23" i="8" s="1"/>
  <c r="O22" i="8" a="1"/>
  <c r="O22" i="8" s="1"/>
  <c r="Q23" i="8" l="1"/>
  <c r="N23" i="8" a="1"/>
  <c r="N23" i="8" s="1"/>
  <c r="P23" i="8" a="1"/>
  <c r="P23" i="8" s="1"/>
  <c r="Q22" i="8"/>
  <c r="P22" i="8" a="1"/>
  <c r="P22" i="8" s="1"/>
  <c r="N22" i="8"/>
  <c r="K4" i="8"/>
  <c r="J4" i="8"/>
  <c r="I4" i="8"/>
  <c r="G6" i="8"/>
  <c r="G5" i="8"/>
  <c r="G4" i="8"/>
  <c r="G7" i="8"/>
  <c r="G8" i="8"/>
  <c r="G9" i="8"/>
  <c r="G10" i="8"/>
  <c r="G11" i="8"/>
  <c r="G12" i="8"/>
  <c r="G13" i="8"/>
  <c r="G14" i="8"/>
  <c r="G15" i="8"/>
  <c r="G16" i="8"/>
  <c r="G3" i="8"/>
  <c r="M4" i="8" l="1" a="1"/>
  <c r="M4" i="8" s="1"/>
  <c r="P4" i="8" s="1"/>
  <c r="O4" i="8" l="1"/>
  <c r="N4" i="8"/>
</calcChain>
</file>

<file path=xl/sharedStrings.xml><?xml version="1.0" encoding="utf-8"?>
<sst xmlns="http://schemas.openxmlformats.org/spreadsheetml/2006/main" count="63" uniqueCount="56">
  <si>
    <t>AF-0415</t>
    <phoneticPr fontId="1" type="noConversion"/>
  </si>
  <si>
    <t>AF-0607</t>
    <phoneticPr fontId="1" type="noConversion"/>
  </si>
  <si>
    <t>AF-0620</t>
    <phoneticPr fontId="1" type="noConversion"/>
  </si>
  <si>
    <t>AF-1010</t>
    <phoneticPr fontId="1" type="noConversion"/>
  </si>
  <si>
    <t>AF-1015</t>
    <phoneticPr fontId="1" type="noConversion"/>
  </si>
  <si>
    <t>AF-1030</t>
    <phoneticPr fontId="1" type="noConversion"/>
  </si>
  <si>
    <t>AF-1515</t>
    <phoneticPr fontId="1" type="noConversion"/>
  </si>
  <si>
    <t>AF-1530</t>
    <phoneticPr fontId="1" type="noConversion"/>
  </si>
  <si>
    <t>AF-2020</t>
    <phoneticPr fontId="1" type="noConversion"/>
  </si>
  <si>
    <t>AF-2515</t>
    <phoneticPr fontId="1" type="noConversion"/>
  </si>
  <si>
    <t>AF-2525</t>
    <phoneticPr fontId="1" type="noConversion"/>
  </si>
  <si>
    <t>AF-3016</t>
    <phoneticPr fontId="1" type="noConversion"/>
  </si>
  <si>
    <t>AF-3030</t>
    <phoneticPr fontId="1" type="noConversion"/>
  </si>
  <si>
    <t>규격</t>
    <phoneticPr fontId="1" type="noConversion"/>
  </si>
  <si>
    <t>AF-0405</t>
    <phoneticPr fontId="1" type="noConversion"/>
  </si>
  <si>
    <t>피치</t>
    <phoneticPr fontId="1" type="noConversion"/>
  </si>
  <si>
    <t>두께</t>
    <phoneticPr fontId="1" type="noConversion"/>
  </si>
  <si>
    <t>제품</t>
    <phoneticPr fontId="1" type="noConversion"/>
  </si>
  <si>
    <t>최대재료폭</t>
    <phoneticPr fontId="1" type="noConversion"/>
  </si>
  <si>
    <t>최대피치</t>
    <phoneticPr fontId="1" type="noConversion"/>
  </si>
  <si>
    <t>재료폭</t>
    <phoneticPr fontId="1" type="noConversion"/>
  </si>
  <si>
    <t>두께</t>
    <phoneticPr fontId="1" type="noConversion"/>
  </si>
  <si>
    <t>최대허용중량</t>
    <phoneticPr fontId="1" type="noConversion"/>
  </si>
  <si>
    <t>볼수</t>
    <phoneticPr fontId="1" type="noConversion"/>
  </si>
  <si>
    <t>길이</t>
    <phoneticPr fontId="1" type="noConversion"/>
  </si>
  <si>
    <t>제품길이</t>
    <phoneticPr fontId="1" type="noConversion"/>
  </si>
  <si>
    <t>중량</t>
    <phoneticPr fontId="1" type="noConversion"/>
  </si>
  <si>
    <t>제품길이</t>
    <phoneticPr fontId="1" type="noConversion"/>
  </si>
  <si>
    <t>중량</t>
    <phoneticPr fontId="1" type="noConversion"/>
  </si>
  <si>
    <t>제품 중량을 통한 제품선정표</t>
    <phoneticPr fontId="1" type="noConversion"/>
  </si>
  <si>
    <t>필요 제품 개수
(5bar 기준)</t>
    <phoneticPr fontId="1" type="noConversion"/>
  </si>
  <si>
    <t>제품 중량
(kgf)</t>
    <phoneticPr fontId="1" type="noConversion"/>
  </si>
  <si>
    <t>ABL-38D-1B-100</t>
    <phoneticPr fontId="1" type="noConversion"/>
  </si>
  <si>
    <t>ABL-38D-2B-150</t>
    <phoneticPr fontId="1" type="noConversion"/>
  </si>
  <si>
    <t>ABL-38D-3B-200</t>
    <phoneticPr fontId="1" type="noConversion"/>
  </si>
  <si>
    <t>ABL-38D-4B-250</t>
    <phoneticPr fontId="1" type="noConversion"/>
  </si>
  <si>
    <t>ABL-38D-5B-300</t>
    <phoneticPr fontId="1" type="noConversion"/>
  </si>
  <si>
    <t>ABL-38D-6B-350</t>
    <phoneticPr fontId="1" type="noConversion"/>
  </si>
  <si>
    <t>ABL-38D-7B-400</t>
    <phoneticPr fontId="1" type="noConversion"/>
  </si>
  <si>
    <t>ABL-38D-8B-450</t>
    <phoneticPr fontId="1" type="noConversion"/>
  </si>
  <si>
    <t>ABL-38D-9B-500</t>
    <phoneticPr fontId="1" type="noConversion"/>
  </si>
  <si>
    <t>ABL-38D-10B-550</t>
    <phoneticPr fontId="1" type="noConversion"/>
  </si>
  <si>
    <t>ABL-50D-1B-100</t>
    <phoneticPr fontId="1" type="noConversion"/>
  </si>
  <si>
    <t>ABL-50D-2B-150</t>
    <phoneticPr fontId="1" type="noConversion"/>
  </si>
  <si>
    <t>ABL-50D-3B-200</t>
    <phoneticPr fontId="1" type="noConversion"/>
  </si>
  <si>
    <t>ABL-50D-4B-250</t>
    <phoneticPr fontId="1" type="noConversion"/>
  </si>
  <si>
    <t>ABL-50D-5B-300</t>
    <phoneticPr fontId="1" type="noConversion"/>
  </si>
  <si>
    <t>ABL-50D-6B-350</t>
    <phoneticPr fontId="1" type="noConversion"/>
  </si>
  <si>
    <t>ABL-50D-7B-400</t>
    <phoneticPr fontId="1" type="noConversion"/>
  </si>
  <si>
    <t>ABL-50D-8B-450</t>
    <phoneticPr fontId="1" type="noConversion"/>
  </si>
  <si>
    <t>ABL-50D-9B-500</t>
    <phoneticPr fontId="1" type="noConversion"/>
  </si>
  <si>
    <t>ABL-50D-10B-550</t>
    <phoneticPr fontId="1" type="noConversion"/>
  </si>
  <si>
    <t>추천제품</t>
    <phoneticPr fontId="1" type="noConversion"/>
  </si>
  <si>
    <t>주의사항
1. 위 사양은 단순 계산에 의한 수치이므로, 자세한 사양은 상담을 통해 선정하시기 바랍니다.
2. 충분한 안전률(하중)을 고려하여 선정해주시기 바랍니다.
3. 2구 이상 사용하고 설치시 2열 이상 설치하여 제품의 밸런스를 맞춰주시기 바랍니다.
4. 지지면의 벨런스를 고려하여 설치해 주시기 바랍니다.
5. 사용 전단에 청정한 압축공기를 공급해 주시기 바랍니다.
*[AIR UNIT(Filter-Regulator-Lubricator SYSTEM) 설치]
6. 내구성이 약한 (깨지기 쉬운) 제품은 볼 상승시 파손의 위험이 있으니 사용을 제한합니다.</t>
    <phoneticPr fontId="1" type="noConversion"/>
  </si>
  <si>
    <t>ABL-38S</t>
  </si>
  <si>
    <t>제품타입 
선택</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</si>
</sst>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
    <numFmt numFmtId="177" formatCode="0_ "/>
  </numFmts>
  <fonts count="8" x14ac:knownFonts="1">
    <font>
      <sz val="11"/>
      <color theme="1"/>
      <name val="맑은 고딕"/>
      <family val="2"/>
      <charset val="129"/>
      <scheme val="minor"/>
    </font>
    <font>
      <sz val="8"/>
      <name val="맑은 고딕"/>
      <family val="2"/>
      <charset val="129"/>
      <scheme val="minor"/>
    </font>
    <font>
      <b/>
      <sz val="12"/>
      <color theme="1"/>
      <name val="맑은 고딕"/>
      <family val="3"/>
      <charset val="129"/>
      <scheme val="minor"/>
    </font>
    <font>
      <sz val="12"/>
      <color rgb="FF000000"/>
      <name val="맑은 고딕"/>
      <family val="3"/>
      <charset val="129"/>
      <scheme val="minor"/>
    </font>
    <font>
      <sz val="11"/>
      <color theme="1"/>
      <name val="맑은 고딕"/>
      <family val="3"/>
      <charset val="129"/>
      <scheme val="minor"/>
    </font>
    <font>
      <b/>
      <sz val="10"/>
      <color theme="0"/>
      <name val="맑은 고딕"/>
      <family val="3"/>
      <charset val="129"/>
      <scheme val="minor"/>
    </font>
    <font>
      <b/>
      <sz val="14"/>
      <color theme="1"/>
      <name val="맑은 고딕"/>
      <family val="3"/>
      <charset val="129"/>
      <scheme val="minor"/>
    </font>
    <font>
      <b/>
      <sz val="16"/>
      <color rgb="FFFF0000"/>
      <name val="맑은 고딕"/>
      <family val="3"/>
      <charset val="129"/>
      <scheme val="minor"/>
    </font>
  </fonts>
  <fills count="8">
    <fill>
      <patternFill patternType="none"/>
    </fill>
    <fill>
      <patternFill patternType="gray125"/>
    </fill>
    <fill>
      <patternFill patternType="solid">
        <fgColor rgb="FFFFFF00"/>
        <bgColor indexed="64"/>
      </patternFill>
    </fill>
    <fill>
      <patternFill patternType="solid">
        <fgColor theme="1" tint="0.34998626667073579"/>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249977111117893"/>
        <bgColor indexed="64"/>
      </patternFill>
    </fill>
  </fills>
  <borders count="2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medium">
        <color indexed="64"/>
      </top>
      <bottom style="hair">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hair">
        <color indexed="64"/>
      </bottom>
      <diagonal/>
    </border>
  </borders>
  <cellStyleXfs count="1">
    <xf numFmtId="0" fontId="0" fillId="0" borderId="0">
      <alignment vertical="center"/>
    </xf>
  </cellStyleXfs>
  <cellXfs count="47">
    <xf numFmtId="0" fontId="0" fillId="0" borderId="0" xfId="0">
      <alignment vertical="center"/>
    </xf>
    <xf numFmtId="0" fontId="0" fillId="0" borderId="0" xfId="0" applyProtection="1">
      <alignment vertical="center"/>
      <protection hidden="1"/>
    </xf>
    <xf numFmtId="0" fontId="0" fillId="0" borderId="7" xfId="0" applyBorder="1">
      <alignment vertical="center"/>
    </xf>
    <xf numFmtId="0" fontId="0" fillId="0" borderId="5"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4" borderId="0" xfId="0" applyFill="1" applyBorder="1" applyProtection="1">
      <alignment vertical="center"/>
    </xf>
    <xf numFmtId="0" fontId="0" fillId="0" borderId="9" xfId="0" applyBorder="1" applyProtection="1">
      <alignment vertical="center"/>
      <protection hidden="1"/>
    </xf>
    <xf numFmtId="0" fontId="0" fillId="0" borderId="10" xfId="0" applyBorder="1" applyProtection="1">
      <alignment vertical="center"/>
      <protection hidden="1"/>
    </xf>
    <xf numFmtId="0" fontId="0" fillId="0" borderId="11" xfId="0" applyBorder="1">
      <alignment vertical="center"/>
    </xf>
    <xf numFmtId="0" fontId="0" fillId="0" borderId="4" xfId="0" applyBorder="1">
      <alignment vertical="center"/>
    </xf>
    <xf numFmtId="0" fontId="0" fillId="0" borderId="12" xfId="0" applyBorder="1">
      <alignment vertical="center"/>
    </xf>
    <xf numFmtId="176" fontId="0" fillId="4" borderId="0" xfId="0" applyNumberFormat="1" applyFill="1" applyBorder="1" applyProtection="1">
      <alignment vertical="center"/>
    </xf>
    <xf numFmtId="0" fontId="0" fillId="0" borderId="0" xfId="0">
      <alignment vertical="center"/>
    </xf>
    <xf numFmtId="0" fontId="0" fillId="2" borderId="0" xfId="0" applyFill="1">
      <alignment vertical="center"/>
    </xf>
    <xf numFmtId="0" fontId="0" fillId="2" borderId="0" xfId="0" applyFill="1" applyAlignment="1">
      <alignment vertical="center"/>
    </xf>
    <xf numFmtId="0" fontId="3" fillId="2" borderId="0" xfId="0" applyFont="1" applyFill="1">
      <alignment vertical="center"/>
    </xf>
    <xf numFmtId="0" fontId="0" fillId="5" borderId="0" xfId="0" applyFill="1">
      <alignment vertical="center"/>
    </xf>
    <xf numFmtId="0" fontId="0" fillId="6" borderId="0" xfId="0" applyFill="1">
      <alignment vertical="center"/>
    </xf>
    <xf numFmtId="0" fontId="0" fillId="0" borderId="0" xfId="0" applyNumberFormat="1" applyFill="1" applyBorder="1" applyAlignment="1">
      <alignment horizontal="center" vertical="center"/>
    </xf>
    <xf numFmtId="0" fontId="0" fillId="0" borderId="6" xfId="0" applyNumberFormat="1" applyBorder="1" applyAlignment="1">
      <alignment horizontal="center" vertical="center"/>
    </xf>
    <xf numFmtId="0" fontId="0" fillId="0" borderId="6" xfId="0" applyNumberFormat="1" applyBorder="1" applyAlignment="1">
      <alignment horizontal="center" vertical="center"/>
    </xf>
    <xf numFmtId="0" fontId="0" fillId="0" borderId="0" xfId="0">
      <alignment vertical="center"/>
    </xf>
    <xf numFmtId="0" fontId="0" fillId="0" borderId="6" xfId="0" applyNumberFormat="1" applyBorder="1" applyAlignment="1">
      <alignment horizontal="center" vertical="center"/>
    </xf>
    <xf numFmtId="177" fontId="0" fillId="0" borderId="6" xfId="0" applyNumberFormat="1" applyBorder="1" applyAlignment="1">
      <alignment horizontal="center" vertical="center"/>
    </xf>
    <xf numFmtId="0" fontId="0" fillId="7" borderId="0" xfId="0" applyFont="1" applyFill="1">
      <alignment vertical="center"/>
    </xf>
    <xf numFmtId="0" fontId="4" fillId="7" borderId="0" xfId="0" applyFont="1" applyFill="1">
      <alignment vertical="center"/>
    </xf>
    <xf numFmtId="0" fontId="0" fillId="0" borderId="0" xfId="0" applyBorder="1" applyAlignment="1" applyProtection="1">
      <alignment horizontal="center" vertical="center"/>
    </xf>
    <xf numFmtId="0" fontId="5" fillId="3" borderId="1" xfId="0" applyFont="1" applyFill="1" applyBorder="1" applyAlignment="1" applyProtection="1">
      <alignment vertical="center" wrapText="1"/>
    </xf>
    <xf numFmtId="0" fontId="5" fillId="3" borderId="2" xfId="0" applyFont="1" applyFill="1" applyBorder="1" applyProtection="1">
      <alignment vertical="center"/>
    </xf>
    <xf numFmtId="0" fontId="5" fillId="3" borderId="3" xfId="0" applyFont="1" applyFill="1" applyBorder="1" applyProtection="1">
      <alignment vertical="center"/>
    </xf>
    <xf numFmtId="0" fontId="2" fillId="2" borderId="14" xfId="0" applyFont="1" applyFill="1" applyBorder="1" applyAlignment="1" applyProtection="1">
      <alignment horizontal="center" vertical="center"/>
    </xf>
    <xf numFmtId="0" fontId="2" fillId="2" borderId="13" xfId="0"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2" fillId="2" borderId="20" xfId="0" applyFont="1" applyFill="1" applyBorder="1" applyAlignment="1" applyProtection="1">
      <alignment horizontal="center" vertical="center"/>
    </xf>
    <xf numFmtId="0" fontId="6" fillId="2" borderId="22" xfId="0" applyFont="1" applyFill="1" applyBorder="1" applyAlignment="1" applyProtection="1">
      <alignment horizontal="center" vertical="center"/>
      <protection locked="0"/>
    </xf>
    <xf numFmtId="0" fontId="7" fillId="2" borderId="22" xfId="0" applyFont="1" applyFill="1" applyBorder="1" applyAlignment="1" applyProtection="1">
      <alignment horizontal="center" vertical="center"/>
    </xf>
    <xf numFmtId="0" fontId="7" fillId="2" borderId="21" xfId="0" applyFont="1" applyFill="1" applyBorder="1" applyAlignment="1" applyProtection="1">
      <alignment horizontal="center" vertical="center"/>
    </xf>
    <xf numFmtId="0" fontId="7" fillId="2" borderId="17" xfId="0" applyFont="1" applyFill="1" applyBorder="1" applyAlignment="1" applyProtection="1">
      <alignment horizontal="center" vertical="center"/>
    </xf>
    <xf numFmtId="0" fontId="7" fillId="2" borderId="15" xfId="0" applyFont="1" applyFill="1" applyBorder="1" applyAlignment="1" applyProtection="1">
      <alignment horizontal="center" vertical="center"/>
    </xf>
    <xf numFmtId="0" fontId="6" fillId="0" borderId="0" xfId="0" applyFont="1" applyBorder="1" applyAlignment="1" applyProtection="1">
      <alignment horizontal="center" vertical="center"/>
    </xf>
    <xf numFmtId="0" fontId="6" fillId="2" borderId="16" xfId="0" applyFont="1" applyFill="1" applyBorder="1" applyAlignment="1" applyProtection="1">
      <alignment horizontal="center" vertical="center"/>
      <protection locked="0"/>
    </xf>
    <xf numFmtId="0" fontId="2" fillId="2" borderId="23" xfId="0" applyFont="1" applyFill="1" applyBorder="1" applyAlignment="1" applyProtection="1">
      <alignment horizontal="center" vertical="center" wrapText="1"/>
    </xf>
    <xf numFmtId="0" fontId="2" fillId="2" borderId="20" xfId="0" applyFont="1" applyFill="1" applyBorder="1" applyAlignment="1" applyProtection="1">
      <alignment horizontal="center" vertical="center" wrapText="1"/>
    </xf>
    <xf numFmtId="0" fontId="2" fillId="2" borderId="8" xfId="0" applyFont="1" applyFill="1" applyBorder="1" applyAlignment="1">
      <alignment horizontal="center" vertical="center" wrapText="1"/>
    </xf>
    <xf numFmtId="0" fontId="6" fillId="2" borderId="19" xfId="0" applyFont="1" applyFill="1" applyBorder="1" applyAlignment="1" applyProtection="1">
      <alignment horizontal="center" vertical="center"/>
      <protection locked="0"/>
    </xf>
  </cellXfs>
  <cellStyles count="1">
    <cellStyle name="표준"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xdr:col>
      <xdr:colOff>363677</xdr:colOff>
      <xdr:row>1</xdr:row>
      <xdr:rowOff>83432</xdr:rowOff>
    </xdr:from>
    <xdr:to>
      <xdr:col>7</xdr:col>
      <xdr:colOff>477569</xdr:colOff>
      <xdr:row>1</xdr:row>
      <xdr:rowOff>3609313</xdr:rowOff>
    </xdr:to>
    <xdr:pic>
      <xdr:nvPicPr>
        <xdr:cNvPr id="2" name="그림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8148" y="206697"/>
          <a:ext cx="4954833" cy="3525881"/>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a:blip xmlns:r="http://schemas.openxmlformats.org/officeDocument/2006/relationships" r:embed="rId1"/>
          <a:stretch>
            <a:fillRect/>
          </a:stretch>
        </a:blipFill>
        <a:ln>
          <a:solidFill>
            <a:schemeClr val="bg1">
              <a:lumMod val="50000"/>
            </a:schemeClr>
          </a:solidFill>
        </a:ln>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showGridLines="0" tabSelected="1" topLeftCell="A4" zoomScale="85" zoomScaleNormal="85" zoomScaleSheetLayoutView="100" workbookViewId="0">
      <selection activeCell="D7" sqref="D7"/>
    </sheetView>
  </sheetViews>
  <sheetFormatPr defaultRowHeight="16.5" x14ac:dyDescent="0.3"/>
  <cols>
    <col min="1" max="1" width="1.75" style="23" customWidth="1"/>
    <col min="2" max="8" width="10.625" style="23" customWidth="1"/>
    <col min="9" max="9" width="1.5" style="23" customWidth="1"/>
    <col min="10" max="16384" width="9" style="23"/>
  </cols>
  <sheetData>
    <row r="1" spans="1:9" ht="9.75" customHeight="1" x14ac:dyDescent="0.3">
      <c r="A1" s="2"/>
      <c r="B1" s="3"/>
      <c r="C1" s="3"/>
      <c r="D1" s="3"/>
      <c r="E1" s="3"/>
      <c r="F1" s="3"/>
      <c r="G1" s="3"/>
      <c r="H1" s="3"/>
      <c r="I1" s="4"/>
    </row>
    <row r="2" spans="1:9" ht="285.75" customHeight="1" x14ac:dyDescent="0.3">
      <c r="A2" s="5"/>
      <c r="B2" s="28"/>
      <c r="C2" s="28"/>
      <c r="D2" s="28"/>
      <c r="E2" s="28"/>
      <c r="F2" s="28"/>
      <c r="G2" s="28"/>
      <c r="H2" s="28"/>
      <c r="I2" s="6"/>
    </row>
    <row r="3" spans="1:9" ht="27" customHeight="1" x14ac:dyDescent="0.3">
      <c r="A3" s="5"/>
      <c r="B3" s="41" t="s">
        <v>29</v>
      </c>
      <c r="C3" s="41"/>
      <c r="D3" s="41"/>
      <c r="E3" s="41"/>
      <c r="F3" s="41"/>
      <c r="G3" s="41"/>
      <c r="H3" s="41"/>
      <c r="I3" s="6"/>
    </row>
    <row r="4" spans="1:9" ht="8.25" customHeight="1" x14ac:dyDescent="0.3">
      <c r="A4" s="5"/>
      <c r="B4" s="41"/>
      <c r="C4" s="41"/>
      <c r="D4" s="41"/>
      <c r="E4" s="41"/>
      <c r="F4" s="41"/>
      <c r="G4" s="41"/>
      <c r="H4" s="41"/>
      <c r="I4" s="6"/>
    </row>
    <row r="5" spans="1:9" s="1" customFormat="1" ht="17.25" thickBot="1" x14ac:dyDescent="0.35">
      <c r="A5" s="8"/>
      <c r="B5" s="7"/>
      <c r="C5" s="7"/>
      <c r="D5" s="7"/>
      <c r="E5" s="7"/>
      <c r="F5" s="13"/>
      <c r="G5" s="7"/>
      <c r="H5" s="7"/>
      <c r="I5" s="9"/>
    </row>
    <row r="6" spans="1:9" ht="33" customHeight="1" x14ac:dyDescent="0.3">
      <c r="A6" s="5"/>
      <c r="B6" s="43" t="s">
        <v>31</v>
      </c>
      <c r="C6" s="44"/>
      <c r="D6" s="45" t="s">
        <v>55</v>
      </c>
      <c r="E6" s="32" t="s">
        <v>52</v>
      </c>
      <c r="F6" s="35"/>
      <c r="G6" s="33" t="s">
        <v>30</v>
      </c>
      <c r="H6" s="34"/>
      <c r="I6" s="6"/>
    </row>
    <row r="7" spans="1:9" ht="30.75" customHeight="1" thickBot="1" x14ac:dyDescent="0.35">
      <c r="A7" s="5"/>
      <c r="B7" s="36">
        <v>30</v>
      </c>
      <c r="C7" s="42"/>
      <c r="D7" s="46" t="s">
        <v>54</v>
      </c>
      <c r="E7" s="37" t="str">
        <f>D7</f>
        <v>ABL-38S</v>
      </c>
      <c r="F7" s="38"/>
      <c r="G7" s="39">
        <f>ROUNDUP(IF(E7="ABL-38S",B7*1.5/40,IF(E7="ABL-50S",B7*1.3/68)),0)</f>
        <v>2</v>
      </c>
      <c r="H7" s="40"/>
      <c r="I7" s="6"/>
    </row>
    <row r="8" spans="1:9" ht="7.5" customHeight="1" thickBot="1" x14ac:dyDescent="0.35">
      <c r="A8" s="5"/>
      <c r="I8" s="6"/>
    </row>
    <row r="9" spans="1:9" ht="219.75" customHeight="1" thickBot="1" x14ac:dyDescent="0.35">
      <c r="A9" s="5"/>
      <c r="B9" s="29" t="s">
        <v>53</v>
      </c>
      <c r="C9" s="30"/>
      <c r="D9" s="30"/>
      <c r="E9" s="30"/>
      <c r="F9" s="30"/>
      <c r="G9" s="30"/>
      <c r="H9" s="31"/>
      <c r="I9" s="6"/>
    </row>
    <row r="10" spans="1:9" ht="6.75" customHeight="1" thickBot="1" x14ac:dyDescent="0.35">
      <c r="A10" s="10"/>
      <c r="B10" s="11"/>
      <c r="C10" s="11"/>
      <c r="D10" s="11"/>
      <c r="E10" s="11"/>
      <c r="F10" s="11"/>
      <c r="G10" s="11"/>
      <c r="H10" s="11"/>
      <c r="I10" s="12"/>
    </row>
  </sheetData>
  <sheetProtection password="A787" sheet="1" objects="1" scenarios="1" selectLockedCells="1"/>
  <mergeCells count="9">
    <mergeCell ref="G6:H6"/>
    <mergeCell ref="B2:H2"/>
    <mergeCell ref="B3:H4"/>
    <mergeCell ref="B9:H9"/>
    <mergeCell ref="E7:F7"/>
    <mergeCell ref="G7:H7"/>
    <mergeCell ref="E6:F6"/>
    <mergeCell ref="B6:C6"/>
    <mergeCell ref="B7:C7"/>
  </mergeCells>
  <phoneticPr fontId="1" type="noConversion"/>
  <dataValidations count="1">
    <dataValidation type="list" allowBlank="1" showInputMessage="1" showErrorMessage="1" sqref="D7:D8">
      <formula1>"ABL-38S,ABL-50S"</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40"/>
  <sheetViews>
    <sheetView topLeftCell="A27" workbookViewId="0">
      <selection activeCell="J25" sqref="J25"/>
    </sheetView>
  </sheetViews>
  <sheetFormatPr defaultRowHeight="16.5" x14ac:dyDescent="0.3"/>
  <cols>
    <col min="2" max="2" width="17.125" customWidth="1"/>
    <col min="13" max="13" width="19.25" customWidth="1"/>
    <col min="14" max="14" width="15.25" customWidth="1"/>
    <col min="15" max="15" width="11.375" customWidth="1"/>
  </cols>
  <sheetData>
    <row r="2" spans="2:16" x14ac:dyDescent="0.3">
      <c r="B2" s="15" t="s">
        <v>13</v>
      </c>
      <c r="C2" s="15" t="s">
        <v>20</v>
      </c>
      <c r="D2" s="15" t="s">
        <v>15</v>
      </c>
      <c r="E2" s="15" t="s">
        <v>16</v>
      </c>
      <c r="F2" s="15"/>
      <c r="G2" s="15"/>
    </row>
    <row r="3" spans="2:16" ht="17.25" x14ac:dyDescent="0.3">
      <c r="B3" s="15" t="s">
        <v>14</v>
      </c>
      <c r="C3" s="16">
        <v>40</v>
      </c>
      <c r="D3" s="15">
        <v>50</v>
      </c>
      <c r="E3" s="15">
        <v>1</v>
      </c>
      <c r="F3" s="15"/>
      <c r="G3" s="17">
        <f>(C3*D3+D3*E3+E3*C3)/10000</f>
        <v>0.20899999999999999</v>
      </c>
      <c r="I3" s="18" t="s">
        <v>20</v>
      </c>
      <c r="J3" s="18" t="s">
        <v>15</v>
      </c>
      <c r="K3" s="18" t="s">
        <v>21</v>
      </c>
      <c r="M3" s="19" t="s">
        <v>17</v>
      </c>
      <c r="N3" s="19" t="s">
        <v>18</v>
      </c>
      <c r="O3" s="19" t="s">
        <v>19</v>
      </c>
      <c r="P3" s="19" t="s">
        <v>16</v>
      </c>
    </row>
    <row r="4" spans="2:16" ht="17.25" x14ac:dyDescent="0.3">
      <c r="B4" s="15" t="s">
        <v>0</v>
      </c>
      <c r="C4" s="16">
        <v>40</v>
      </c>
      <c r="D4" s="15">
        <v>150</v>
      </c>
      <c r="E4" s="15">
        <v>1</v>
      </c>
      <c r="F4" s="15"/>
      <c r="G4" s="17">
        <f>(C4*D4+D4*E4+E4*C4)/10000</f>
        <v>0.61899999999999999</v>
      </c>
      <c r="I4" s="18" t="e">
        <f>#REF!</f>
        <v>#REF!</v>
      </c>
      <c r="J4" s="18" t="e">
        <f>#REF!</f>
        <v>#REF!</v>
      </c>
      <c r="K4" s="18" t="e">
        <f>#REF!</f>
        <v>#REF!</v>
      </c>
      <c r="M4" s="19" t="e">
        <f t="array" ref="M4">INDEX(B$3:B$16,MATCH(MIN(IF((C$3:C$16&gt;=I4)*(D$3:D$16&gt;=J4)*(E$3:E$16&gt;=K4),G$3:G$16)),G$3:G$16,0),1)</f>
        <v>#REF!</v>
      </c>
      <c r="N4" s="19" t="e">
        <f>VLOOKUP($M4,$B$3:$E$16,COLUMN(B3),0)</f>
        <v>#REF!</v>
      </c>
      <c r="O4" s="19" t="e">
        <f>VLOOKUP($M4,$B$3:$E$16,COLUMN(C3),0)</f>
        <v>#REF!</v>
      </c>
      <c r="P4" s="19" t="e">
        <f>VLOOKUP($M4,$B$3:$E$16,COLUMN(D3),0)</f>
        <v>#REF!</v>
      </c>
    </row>
    <row r="5" spans="2:16" ht="17.25" x14ac:dyDescent="0.3">
      <c r="B5" s="15" t="s">
        <v>1</v>
      </c>
      <c r="C5" s="16">
        <v>60</v>
      </c>
      <c r="D5" s="15">
        <v>70</v>
      </c>
      <c r="E5" s="15">
        <v>1.2</v>
      </c>
      <c r="F5" s="15"/>
      <c r="G5" s="17">
        <f>(C5*D5+D5*E5+E5*C5)/10000</f>
        <v>0.43559999999999999</v>
      </c>
    </row>
    <row r="6" spans="2:16" ht="17.25" x14ac:dyDescent="0.3">
      <c r="B6" s="15" t="s">
        <v>2</v>
      </c>
      <c r="C6" s="16">
        <v>60</v>
      </c>
      <c r="D6" s="15">
        <v>200</v>
      </c>
      <c r="E6" s="15">
        <v>1</v>
      </c>
      <c r="F6" s="15"/>
      <c r="G6" s="17">
        <f>(C6*D6+D6*E6+E6*C6)/10000</f>
        <v>1.226</v>
      </c>
    </row>
    <row r="7" spans="2:16" ht="17.25" x14ac:dyDescent="0.3">
      <c r="B7" s="15" t="s">
        <v>3</v>
      </c>
      <c r="C7" s="16">
        <v>100</v>
      </c>
      <c r="D7" s="15">
        <v>100</v>
      </c>
      <c r="E7" s="15">
        <v>2.2999999999999998</v>
      </c>
      <c r="F7" s="15"/>
      <c r="G7" s="17">
        <f t="shared" ref="G7:G16" si="0">(C7*D7+D7*E7+E7*C7)/10000</f>
        <v>1.046</v>
      </c>
    </row>
    <row r="8" spans="2:16" ht="17.25" x14ac:dyDescent="0.3">
      <c r="B8" s="15" t="s">
        <v>4</v>
      </c>
      <c r="C8" s="16">
        <v>100</v>
      </c>
      <c r="D8" s="15">
        <v>150</v>
      </c>
      <c r="E8" s="15">
        <v>1.8</v>
      </c>
      <c r="F8" s="15"/>
      <c r="G8" s="17">
        <f t="shared" si="0"/>
        <v>1.5449999999999999</v>
      </c>
    </row>
    <row r="9" spans="2:16" ht="17.25" x14ac:dyDescent="0.3">
      <c r="B9" s="15" t="s">
        <v>5</v>
      </c>
      <c r="C9" s="16">
        <v>100</v>
      </c>
      <c r="D9" s="15">
        <v>300</v>
      </c>
      <c r="E9" s="15">
        <v>1.4</v>
      </c>
      <c r="F9" s="15"/>
      <c r="G9" s="17">
        <f t="shared" si="0"/>
        <v>3.056</v>
      </c>
    </row>
    <row r="10" spans="2:16" ht="17.25" x14ac:dyDescent="0.3">
      <c r="B10" s="15" t="s">
        <v>6</v>
      </c>
      <c r="C10" s="16">
        <v>150</v>
      </c>
      <c r="D10" s="15">
        <v>150</v>
      </c>
      <c r="E10" s="15">
        <v>2.2999999999999998</v>
      </c>
      <c r="F10" s="15"/>
      <c r="G10" s="17">
        <f t="shared" si="0"/>
        <v>2.319</v>
      </c>
    </row>
    <row r="11" spans="2:16" ht="17.25" x14ac:dyDescent="0.3">
      <c r="B11" s="15" t="s">
        <v>7</v>
      </c>
      <c r="C11" s="16">
        <v>150</v>
      </c>
      <c r="D11" s="15">
        <v>300</v>
      </c>
      <c r="E11" s="15">
        <v>1.8</v>
      </c>
      <c r="F11" s="15"/>
      <c r="G11" s="17">
        <f t="shared" si="0"/>
        <v>4.5810000000000004</v>
      </c>
    </row>
    <row r="12" spans="2:16" ht="17.25" x14ac:dyDescent="0.3">
      <c r="B12" s="15" t="s">
        <v>8</v>
      </c>
      <c r="C12" s="16">
        <v>200</v>
      </c>
      <c r="D12" s="15">
        <v>200</v>
      </c>
      <c r="E12" s="15">
        <v>2.2999999999999998</v>
      </c>
      <c r="F12" s="15"/>
      <c r="G12" s="17">
        <f t="shared" si="0"/>
        <v>4.0919999999999996</v>
      </c>
    </row>
    <row r="13" spans="2:16" ht="17.25" x14ac:dyDescent="0.3">
      <c r="B13" s="15" t="s">
        <v>9</v>
      </c>
      <c r="C13" s="16">
        <v>250</v>
      </c>
      <c r="D13" s="15">
        <v>150</v>
      </c>
      <c r="E13" s="15">
        <v>2.2999999999999998</v>
      </c>
      <c r="F13" s="15"/>
      <c r="G13" s="17">
        <f t="shared" si="0"/>
        <v>3.8420000000000001</v>
      </c>
    </row>
    <row r="14" spans="2:16" ht="17.25" x14ac:dyDescent="0.3">
      <c r="B14" s="15" t="s">
        <v>10</v>
      </c>
      <c r="C14" s="16">
        <v>250</v>
      </c>
      <c r="D14" s="15">
        <v>250</v>
      </c>
      <c r="E14" s="15">
        <v>2.5</v>
      </c>
      <c r="F14" s="15"/>
      <c r="G14" s="17">
        <f t="shared" si="0"/>
        <v>6.375</v>
      </c>
    </row>
    <row r="15" spans="2:16" ht="17.25" x14ac:dyDescent="0.3">
      <c r="B15" s="15" t="s">
        <v>11</v>
      </c>
      <c r="C15" s="16">
        <v>300</v>
      </c>
      <c r="D15" s="15">
        <v>160</v>
      </c>
      <c r="E15" s="15">
        <v>2.5</v>
      </c>
      <c r="F15" s="15"/>
      <c r="G15" s="17">
        <f t="shared" si="0"/>
        <v>4.915</v>
      </c>
    </row>
    <row r="16" spans="2:16" ht="17.25" x14ac:dyDescent="0.3">
      <c r="B16" s="15" t="s">
        <v>12</v>
      </c>
      <c r="C16" s="16">
        <v>300</v>
      </c>
      <c r="D16" s="15">
        <v>300</v>
      </c>
      <c r="E16" s="15">
        <v>2.5</v>
      </c>
      <c r="F16" s="15"/>
      <c r="G16" s="17">
        <f t="shared" si="0"/>
        <v>9.15</v>
      </c>
    </row>
    <row r="20" spans="2:17" x14ac:dyDescent="0.3">
      <c r="C20" t="s">
        <v>24</v>
      </c>
      <c r="D20" t="s">
        <v>26</v>
      </c>
      <c r="E20" t="s">
        <v>26</v>
      </c>
      <c r="F20" t="s">
        <v>23</v>
      </c>
    </row>
    <row r="21" spans="2:17" x14ac:dyDescent="0.3">
      <c r="B21" t="s">
        <v>32</v>
      </c>
      <c r="C21" s="24">
        <v>100</v>
      </c>
      <c r="D21" s="22">
        <v>0.78</v>
      </c>
      <c r="E21" s="21">
        <v>79</v>
      </c>
      <c r="F21" s="20">
        <v>1</v>
      </c>
      <c r="G21">
        <f>C21*E21*1.5</f>
        <v>11850</v>
      </c>
      <c r="I21" t="s">
        <v>25</v>
      </c>
      <c r="J21" t="s">
        <v>26</v>
      </c>
      <c r="M21" s="26" t="s">
        <v>17</v>
      </c>
      <c r="N21" s="27" t="s">
        <v>27</v>
      </c>
      <c r="O21" s="27" t="s">
        <v>22</v>
      </c>
      <c r="P21" s="27" t="s">
        <v>28</v>
      </c>
      <c r="Q21" s="27" t="s">
        <v>23</v>
      </c>
    </row>
    <row r="22" spans="2:17" x14ac:dyDescent="0.3">
      <c r="B22" s="14" t="s">
        <v>33</v>
      </c>
      <c r="C22" s="24">
        <v>150</v>
      </c>
      <c r="D22" s="22">
        <v>1.56</v>
      </c>
      <c r="E22" s="21">
        <v>159</v>
      </c>
      <c r="F22" s="20">
        <v>2</v>
      </c>
      <c r="G22" s="23">
        <f t="shared" ref="G22:G30" si="1">C22*E22*1.5</f>
        <v>35775</v>
      </c>
      <c r="I22">
        <f>'AIR BALL LIFTER(SINGLE)'!B7</f>
        <v>30</v>
      </c>
      <c r="J22" t="e">
        <f>#REF!</f>
        <v>#REF!</v>
      </c>
      <c r="M22" s="27" t="e">
        <f>INDEX(B$21:B$30,MATCH(MIN(IF((E$21:E$30&gt;=I22)*(D$21:E$30&gt;=J22),G$21:G$30)),G$21:G$30,0),1)</f>
        <v>#VALUE!</v>
      </c>
      <c r="N22" s="27" t="e">
        <f>VLOOKUP($M22,$B$21:$E$30,COLUMN(B21),0)</f>
        <v>#VALUE!</v>
      </c>
      <c r="O22" s="27" t="e">
        <f t="array" ref="O22">VLOOKUP($M22,$B$21:$E$30,COLUMN(C21),0)</f>
        <v>#VALUE!</v>
      </c>
      <c r="P22" s="27" t="e">
        <f t="array" ref="P22">VLOOKUP($M22,$B$21:$F$30,COLUMN(D21),0)</f>
        <v>#VALUE!</v>
      </c>
      <c r="Q22" s="27" t="e">
        <f>VLOOKUP($M22,$B$21:$F$30,COLUMN(E21),0)</f>
        <v>#VALUE!</v>
      </c>
    </row>
    <row r="23" spans="2:17" x14ac:dyDescent="0.3">
      <c r="B23" s="14" t="s">
        <v>34</v>
      </c>
      <c r="C23" s="24">
        <v>200</v>
      </c>
      <c r="D23" s="22">
        <v>2.34</v>
      </c>
      <c r="E23" s="21">
        <v>238</v>
      </c>
      <c r="F23" s="20">
        <v>3</v>
      </c>
      <c r="G23" s="23">
        <f t="shared" si="1"/>
        <v>71400</v>
      </c>
      <c r="I23" s="23" t="e">
        <f>#REF!</f>
        <v>#REF!</v>
      </c>
      <c r="J23" s="23" t="e">
        <f>#REF!</f>
        <v>#REF!</v>
      </c>
      <c r="M23" s="27" t="e">
        <f t="array" ref="M23">INDEX(B$31:B$40,MATCH(MIN(IF((E$31:E$40&gt;=I23)*(D$31:E$40&gt;=J23),G$31:G$40)),G$31:G$40,0),1)</f>
        <v>#REF!</v>
      </c>
      <c r="N23" s="27" t="e">
        <f t="array" ref="N23">VLOOKUP($M23,$B$31:$D$40,COLUMN(B22),0)</f>
        <v>#REF!</v>
      </c>
      <c r="O23" s="27" t="e">
        <f>VLOOKUP($M23,$B$31:$F$40,COLUMN(C22),0)</f>
        <v>#REF!</v>
      </c>
      <c r="P23" s="27" t="e">
        <f t="array" ref="P23">VLOOKUP($M23,$B$31:$F$40,COLUMN(D22),0)</f>
        <v>#REF!</v>
      </c>
      <c r="Q23" s="27" t="e">
        <f>VLOOKUP($M23,$B$31:$F$40,COLUMN(E31),0)</f>
        <v>#REF!</v>
      </c>
    </row>
    <row r="24" spans="2:17" x14ac:dyDescent="0.3">
      <c r="B24" s="14" t="s">
        <v>35</v>
      </c>
      <c r="C24" s="24">
        <v>250</v>
      </c>
      <c r="D24" s="22">
        <v>3.11</v>
      </c>
      <c r="E24" s="21">
        <v>318</v>
      </c>
      <c r="F24" s="20">
        <v>4</v>
      </c>
      <c r="G24" s="23">
        <f t="shared" si="1"/>
        <v>119250</v>
      </c>
    </row>
    <row r="25" spans="2:17" x14ac:dyDescent="0.3">
      <c r="B25" s="14" t="s">
        <v>36</v>
      </c>
      <c r="C25" s="24">
        <v>300</v>
      </c>
      <c r="D25" s="22">
        <v>3.89</v>
      </c>
      <c r="E25" s="21">
        <v>397</v>
      </c>
      <c r="F25" s="20">
        <v>5</v>
      </c>
      <c r="G25" s="23">
        <f t="shared" si="1"/>
        <v>178650</v>
      </c>
    </row>
    <row r="26" spans="2:17" x14ac:dyDescent="0.3">
      <c r="B26" s="14" t="s">
        <v>37</v>
      </c>
      <c r="C26" s="24">
        <v>350</v>
      </c>
      <c r="D26" s="22">
        <v>4.67</v>
      </c>
      <c r="E26" s="21">
        <v>477</v>
      </c>
      <c r="F26" s="20">
        <v>6</v>
      </c>
      <c r="G26" s="23">
        <f t="shared" si="1"/>
        <v>250425</v>
      </c>
    </row>
    <row r="27" spans="2:17" x14ac:dyDescent="0.3">
      <c r="B27" s="14" t="s">
        <v>38</v>
      </c>
      <c r="C27" s="24">
        <v>400</v>
      </c>
      <c r="D27" s="22">
        <v>5.45</v>
      </c>
      <c r="E27" s="21">
        <v>556</v>
      </c>
      <c r="F27" s="20">
        <v>7</v>
      </c>
      <c r="G27" s="23">
        <f t="shared" si="1"/>
        <v>333600</v>
      </c>
    </row>
    <row r="28" spans="2:17" x14ac:dyDescent="0.3">
      <c r="B28" s="14" t="s">
        <v>39</v>
      </c>
      <c r="C28" s="24">
        <v>450</v>
      </c>
      <c r="D28" s="22">
        <v>6.23</v>
      </c>
      <c r="E28" s="21">
        <v>635</v>
      </c>
      <c r="F28" s="20">
        <v>8</v>
      </c>
      <c r="G28" s="23">
        <f t="shared" si="1"/>
        <v>428625</v>
      </c>
    </row>
    <row r="29" spans="2:17" x14ac:dyDescent="0.3">
      <c r="B29" s="14" t="s">
        <v>40</v>
      </c>
      <c r="C29" s="24">
        <v>500</v>
      </c>
      <c r="D29" s="22">
        <v>7.01</v>
      </c>
      <c r="E29" s="21">
        <v>715</v>
      </c>
      <c r="F29" s="20">
        <v>9</v>
      </c>
      <c r="G29" s="23">
        <f t="shared" si="1"/>
        <v>536250</v>
      </c>
    </row>
    <row r="30" spans="2:17" x14ac:dyDescent="0.3">
      <c r="B30" s="14" t="s">
        <v>41</v>
      </c>
      <c r="C30" s="24">
        <v>550</v>
      </c>
      <c r="D30" s="22">
        <v>7.78</v>
      </c>
      <c r="E30" s="21">
        <v>794</v>
      </c>
      <c r="F30" s="20">
        <v>10</v>
      </c>
      <c r="G30" s="23">
        <f t="shared" si="1"/>
        <v>655050</v>
      </c>
    </row>
    <row r="31" spans="2:17" x14ac:dyDescent="0.3">
      <c r="B31" s="23" t="s">
        <v>42</v>
      </c>
      <c r="C31" s="24">
        <v>100</v>
      </c>
      <c r="D31" s="24">
        <v>1.34</v>
      </c>
      <c r="E31" s="25">
        <v>137</v>
      </c>
      <c r="F31" s="20">
        <v>1</v>
      </c>
      <c r="G31" s="23">
        <f>C31*E31*1.3</f>
        <v>17810</v>
      </c>
    </row>
    <row r="32" spans="2:17" x14ac:dyDescent="0.3">
      <c r="B32" s="23" t="s">
        <v>43</v>
      </c>
      <c r="C32" s="24">
        <v>150</v>
      </c>
      <c r="D32" s="24">
        <v>2.69</v>
      </c>
      <c r="E32" s="25">
        <v>274.47996000000001</v>
      </c>
      <c r="F32" s="20">
        <v>2</v>
      </c>
      <c r="G32" s="23">
        <f t="shared" ref="G32:G40" si="2">C32*E32*1.3</f>
        <v>53523.592199999999</v>
      </c>
    </row>
    <row r="33" spans="2:7" x14ac:dyDescent="0.3">
      <c r="B33" s="23" t="s">
        <v>44</v>
      </c>
      <c r="C33" s="24">
        <v>200</v>
      </c>
      <c r="D33" s="24">
        <v>4.03</v>
      </c>
      <c r="E33" s="25">
        <v>411.71993999999995</v>
      </c>
      <c r="F33" s="20">
        <v>3</v>
      </c>
      <c r="G33" s="23">
        <f t="shared" si="2"/>
        <v>107047.18439999998</v>
      </c>
    </row>
    <row r="34" spans="2:7" x14ac:dyDescent="0.3">
      <c r="B34" s="23" t="s">
        <v>45</v>
      </c>
      <c r="C34" s="24">
        <v>250</v>
      </c>
      <c r="D34" s="24">
        <v>5.38</v>
      </c>
      <c r="E34" s="25">
        <v>548.95992000000001</v>
      </c>
      <c r="F34" s="20">
        <v>4</v>
      </c>
      <c r="G34" s="23">
        <f t="shared" si="2"/>
        <v>178411.97400000002</v>
      </c>
    </row>
    <row r="35" spans="2:7" x14ac:dyDescent="0.3">
      <c r="B35" s="23" t="s">
        <v>46</v>
      </c>
      <c r="C35" s="24">
        <v>300</v>
      </c>
      <c r="D35" s="24">
        <v>6.72</v>
      </c>
      <c r="E35" s="25">
        <v>686.19989999999996</v>
      </c>
      <c r="F35" s="20">
        <v>5</v>
      </c>
      <c r="G35" s="23">
        <f t="shared" si="2"/>
        <v>267617.96100000001</v>
      </c>
    </row>
    <row r="36" spans="2:7" x14ac:dyDescent="0.3">
      <c r="B36" s="23" t="s">
        <v>47</v>
      </c>
      <c r="C36" s="24">
        <v>350</v>
      </c>
      <c r="D36" s="24">
        <v>8.07</v>
      </c>
      <c r="E36" s="25">
        <v>823.4398799999999</v>
      </c>
      <c r="F36" s="20">
        <v>6</v>
      </c>
      <c r="G36" s="23">
        <f t="shared" si="2"/>
        <v>374665.14539999998</v>
      </c>
    </row>
    <row r="37" spans="2:7" x14ac:dyDescent="0.3">
      <c r="B37" s="23" t="s">
        <v>48</v>
      </c>
      <c r="C37" s="24">
        <v>400</v>
      </c>
      <c r="D37" s="24">
        <v>9.41</v>
      </c>
      <c r="E37" s="25">
        <v>960.67985999999996</v>
      </c>
      <c r="F37" s="20">
        <v>7</v>
      </c>
      <c r="G37" s="23">
        <f t="shared" si="2"/>
        <v>499553.52719999995</v>
      </c>
    </row>
    <row r="38" spans="2:7" x14ac:dyDescent="0.3">
      <c r="B38" s="23" t="s">
        <v>49</v>
      </c>
      <c r="C38" s="24">
        <v>450</v>
      </c>
      <c r="D38" s="24">
        <v>10.8</v>
      </c>
      <c r="E38" s="25">
        <v>1097.91984</v>
      </c>
      <c r="F38" s="20">
        <v>8</v>
      </c>
      <c r="G38" s="23">
        <f t="shared" si="2"/>
        <v>642283.10640000005</v>
      </c>
    </row>
    <row r="39" spans="2:7" x14ac:dyDescent="0.3">
      <c r="B39" s="23" t="s">
        <v>50</v>
      </c>
      <c r="C39" s="24">
        <v>500</v>
      </c>
      <c r="D39" s="24">
        <v>12.1</v>
      </c>
      <c r="E39" s="25">
        <v>1235.1598199999999</v>
      </c>
      <c r="F39" s="20">
        <v>9</v>
      </c>
      <c r="G39" s="23">
        <f t="shared" si="2"/>
        <v>802853.88299999991</v>
      </c>
    </row>
    <row r="40" spans="2:7" x14ac:dyDescent="0.3">
      <c r="B40" s="23" t="s">
        <v>51</v>
      </c>
      <c r="C40" s="24">
        <v>550</v>
      </c>
      <c r="D40" s="24">
        <v>13.4</v>
      </c>
      <c r="E40" s="25">
        <v>1372.3997999999999</v>
      </c>
      <c r="F40" s="20">
        <v>10</v>
      </c>
      <c r="G40" s="23">
        <f t="shared" si="2"/>
        <v>981265.85699999984</v>
      </c>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2</vt:i4>
      </vt:variant>
      <vt:variant>
        <vt:lpstr>이름이 지정된 범위</vt:lpstr>
      </vt:variant>
      <vt:variant>
        <vt:i4>1</vt:i4>
      </vt:variant>
    </vt:vector>
  </HeadingPairs>
  <TitlesOfParts>
    <vt:vector size="3" baseType="lpstr">
      <vt:lpstr>AIR BALL LIFTER(SINGLE)</vt:lpstr>
      <vt:lpstr>Sheet2</vt:lpstr>
      <vt:lpstr>'AIR BALL LIFTER(SINGLE)'!Print_Area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win10</dc:creator>
  <cp:lastModifiedBy>win10</cp:lastModifiedBy>
  <cp:lastPrinted>2020-04-29T08:00:31Z</cp:lastPrinted>
  <dcterms:created xsi:type="dcterms:W3CDTF">2020-04-28T08:01:06Z</dcterms:created>
  <dcterms:modified xsi:type="dcterms:W3CDTF">2020-06-05T07:26:56Z</dcterms:modified>
</cp:coreProperties>
</file>